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4\Desktop\"/>
    </mc:Choice>
  </mc:AlternateContent>
  <workbookProtection workbookAlgorithmName="SHA-512" workbookHashValue="OeYZxLgbBUfY+UN3N5uCKkcRV+6pGEuSThqus/Yc8FjoBnlUyQxTZZq4RBpjwysU5r+b0i2MwSmu9J/PcYZqIQ==" workbookSaltValue="rqmW/+XHcPvYKmPC9dbbHQ==" workbookSpinCount="100000" lockStructure="1"/>
  <bookViews>
    <workbookView xWindow="0" yWindow="0" windowWidth="288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<sst xmlns="http://schemas.openxmlformats.org/spreadsheetml/2006/main" count="236" uniqueCount="120">
  <si>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</si>
  <si>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</si>
  <si>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</si>
  <si>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</si>
  <si>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</si>
  <si>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</si>
  <si>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</si>
  <si>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</si>
  <si>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</si>
  <si>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</si>
  <si>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</si>
  <si>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</si>
  <si>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</si>
  <si>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</si>
  <si>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</si>
  <si>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</si>
  <si>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</si>
  <si>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</si>
  <si>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</si>
  <si>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</si>
  <si>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</si>
  <si>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</si>
  <si>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</si>
  <si>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</si>
  <si>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</si>
  <si>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</si>
  <si>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</si>
  <si>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</si>
  <si>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</si>
  <si>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</si>
  <si>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</si>
  <si>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</si>
  <si>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</si>
  <si>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</si>
  <si>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</si>
  <si>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</si>
  <si>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</si>
  <si>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</si>
  <si>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</si>
  <si>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</si>
  <si>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</si>
  <si>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</si>
  <si>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</si>
  <si>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</si>
  <si>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</si>
  <si>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</si>
  <si>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</si>
  <si>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</si>
  <si>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</si>
  <si>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</si>
  <si>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</si>
  <si>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</si>
  <si>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</si>
  <si>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</si>
  <si>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</si>
  <si>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</si>
  <si>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</si>
  <si>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</si>
  <si>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</si>
  <si>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</si>
  <si>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</si>
  <si>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</si>
  <si>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</si>
  <si>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</si>
  <si>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</si>
  <si>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</si>
  <si>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</si>
  <si>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</si>
  <si>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</si>
  <si>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</si>
  <si>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</si>
  <si>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</si>
  <si>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</si>
  <si>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</si>
  <si>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</si>
  <si>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</si>
  <si>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</si>
  <si>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</si>
  <si>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</si>
  <si>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</si>
  <si>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</si>
  <si>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</si>
  <si>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</si>
  <si>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</si>
  <si>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</si>
  <si>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</si>
  <si>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</si>
  <si>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</si>
  <si>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</si>
  <si>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</si>
  <si>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</si>
  <si>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</si>
  <si>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</si>
  <si>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</si>
  <si>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</si>
  <si>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</si>
  <si>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</si>
  <si>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</si>
  <si>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</si>
  <si>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</si>
  <si>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</si>
  <si>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</si>
  <si>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</si>
  <si>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</si>
  <si>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</si>
  <si>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</si>
  <si>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</si>
  <si>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</si>
  <si>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</si>
  <si>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</si>
  <si>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</si>
  <si>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</si>
  <si>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</si>
  <si>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</si>
  <si>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</si>
  <si>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</si>
  <si>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</si>
  <si>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</si>
  <si>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本市については、市内14の処理場の建設事業が完了し、今後は施設の更新と維持管理をバランスよく進めていく必要があります。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rPh sb="8" eb="10">
      <t>シナイ</t>
    </rPh>
    <rPh sb="13" eb="16">
      <t>ショリジョウ</t>
    </rPh>
    <rPh sb="17" eb="19">
      <t>ケンセツ</t>
    </rPh>
    <rPh sb="19" eb="21">
      <t>ジギョウ</t>
    </rPh>
    <rPh sb="22" eb="24">
      <t>カンリョウ</t>
    </rPh>
    <phoneticPr fontId="4"/>
  </si>
  <si>
    <t>　①収益的収支比率は、総収益で総費用に地方債償還金を加えた費用をどの程度賄えているかを表す指標です。令和元年度の当該指標は68.31％で前年度と比較して0.18ポイント上がったが、依然として一般会計からの繰入金に頼った経営です。
　⑤経費回収率は、使用料で回収すべき処理費用を使用料でどの程度賄えているかを示す指標です。令和元年度の指標は48.77％で、コストのかかる処理場費に対して使用料収入が十分確保されていない状況です。
　⑥汚水処理原価は、有収水量1㎥あたりの汚水処理に要した費用で、汚水処理に係るコストを表したものです。本市の場合、類似団体と比較するとやや高く、効率的な汚水処理が実施されているか分析し、経営効率を高めることが求められます。
　⑦施設利用率は、施設の利用状況や適正規模を判断する指標で、一般的に高い数値であることが望まれます。本市の場合、類似団体よりやや高いですが、各施設の現状分析や将来予測により適切な施設規模を把握していく必要があります。
　⑧水洗化率は、現在処理区域内人口のうち水洗便所を設置して汚水処理している人口の割合を表した指標です。本市の場合、類似団体平均を1.87ポイント下回っています。公共用水域の水質保全は勿論のこと、経営の根幹を成す使用料収入へも影響することから、今後も普及促進に努める必要があります。</t>
    <rPh sb="50" eb="52">
      <t>レイワ</t>
    </rPh>
    <rPh sb="84" eb="85">
      <t>ウエ</t>
    </rPh>
    <rPh sb="160" eb="162">
      <t>レイワ</t>
    </rPh>
    <rPh sb="184" eb="187">
      <t>ショリジョウ</t>
    </rPh>
    <rPh sb="507" eb="508">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</si>
</sst>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1E-4B6B-8085-00DC170460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31E-4B6B-8085-00DC170460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61.69</c:v>
                </c:pt>
                <c:pt idx="1">
                  <c:v>60.5</c:v>
                </c:pt>
                <c:pt idx="2">
                  <c:v>60.5</c:v>
                </c:pt>
                <c:pt idx="3">
                  <c:v>60.5</c:v>
                </c:pt>
                <c:pt idx="4">
                  <c:v>60.5</c:v>
                </c:pt>
              </c:numCache>
            </c:numRef>
          </c:val>
          <c:extLst>
            <c:ext xmlns:c16="http://schemas.microsoft.com/office/drawing/2014/chart" uri="{C3380CC4-5D6E-409C-BE32-E72D297353CC}">
              <c16:uniqueId val="{00000000-1074-4CD3-946F-FCD384C8B92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1074-4CD3-946F-FCD384C8B92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82.32</c:v>
                </c:pt>
                <c:pt idx="1">
                  <c:v>84.65</c:v>
                </c:pt>
                <c:pt idx="2">
                  <c:v>89.03</c:v>
                </c:pt>
                <c:pt idx="3">
                  <c:v>90.77</c:v>
                </c:pt>
                <c:pt idx="4">
                  <c:v>83.11</c:v>
                </c:pt>
              </c:numCache>
            </c:numRef>
          </c:val>
          <c:extLst>
            <c:ext xmlns:c16="http://schemas.microsoft.com/office/drawing/2014/chart" uri="{C3380CC4-5D6E-409C-BE32-E72D297353CC}">
              <c16:uniqueId val="{00000000-F59B-48B9-96E2-496D2B1B5C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59B-48B9-96E2-496D2B1B5C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72.2</c:v>
                </c:pt>
                <c:pt idx="1">
                  <c:v>71.180000000000007</c:v>
                </c:pt>
                <c:pt idx="2">
                  <c:v>69.33</c:v>
                </c:pt>
                <c:pt idx="3">
                  <c:v>68.13</c:v>
                </c:pt>
                <c:pt idx="4">
                  <c:v>68.31</c:v>
                </c:pt>
              </c:numCache>
            </c:numRef>
          </c:val>
          <c:extLst>
            <c:ext xmlns:c16="http://schemas.microsoft.com/office/drawing/2014/chart" uri="{C3380CC4-5D6E-409C-BE32-E72D297353CC}">
              <c16:uniqueId val="{00000000-074A-43A3-9803-F9A042C11C6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4A-43A3-9803-F9A042C11C6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53-4C34-98DB-B395A51784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53-4C34-98DB-B395A51784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9-4A03-9666-0B8712E98E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9-4A03-9666-0B8712E98E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6-4C22-A380-E30E641CE1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6-4C22-A380-E30E641CE1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95-415F-8BEF-6E1D4DC473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95-415F-8BEF-6E1D4DC473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11.63</c:v>
                </c:pt>
                <c:pt idx="1">
                  <c:v>10.43</c:v>
                </c:pt>
                <c:pt idx="2">
                  <c:v>9.6199999999999992</c:v>
                </c:pt>
                <c:pt idx="3">
                  <c:v>9.0500000000000007</c:v>
                </c:pt>
                <c:pt idx="4" formatCode="#,##0.00;&quot;△&quot;#,##0.00">
                  <c:v>0</c:v>
                </c:pt>
              </c:numCache>
            </c:numRef>
          </c:val>
          <c:extLst>
            <c:ext xmlns:c16="http://schemas.microsoft.com/office/drawing/2014/chart" uri="{C3380CC4-5D6E-409C-BE32-E72D297353CC}">
              <c16:uniqueId val="{00000000-A2B2-4BDF-86A9-7F8E146370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2B2-4BDF-86A9-7F8E146370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49.32</c:v>
                </c:pt>
                <c:pt idx="1">
                  <c:v>46.59</c:v>
                </c:pt>
                <c:pt idx="2">
                  <c:v>49.9</c:v>
                </c:pt>
                <c:pt idx="3">
                  <c:v>49.03</c:v>
                </c:pt>
                <c:pt idx="4">
                  <c:v>48.77</c:v>
                </c:pt>
              </c:numCache>
            </c:numRef>
          </c:val>
          <c:extLst>
            <c:ext xmlns:c16="http://schemas.microsoft.com/office/drawing/2014/chart" uri="{C3380CC4-5D6E-409C-BE32-E72D297353CC}">
              <c16:uniqueId val="{00000000-B43D-486D-B83F-325B8AFB69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B43D-486D-B83F-325B8AFB69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297.47000000000003</c:v>
                </c:pt>
                <c:pt idx="1">
                  <c:v>342.57</c:v>
                </c:pt>
                <c:pt idx="2">
                  <c:v>362.89</c:v>
                </c:pt>
                <c:pt idx="3">
                  <c:v>298.26</c:v>
                </c:pt>
                <c:pt idx="4">
                  <c:v>302.45</c:v>
                </c:pt>
              </c:numCache>
            </c:numRef>
          </c:val>
          <c:extLst>
            <c:ext xmlns:c16="http://schemas.microsoft.com/office/drawing/2014/chart" uri="{C3380CC4-5D6E-409C-BE32-E72D297353CC}">
              <c16:uniqueId val="{00000000-86C3-4830-A836-7DDE8C9C06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86C3-4830-A836-7DDE8C9C06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亀山市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49720</v>
      </c>
      <c r="AM8" s="75"/>
      <c r="AN8" s="75"/>
      <c r="AO8" s="75"/>
      <c r="AP8" s="75"/>
      <c r="AQ8" s="75"/>
      <c r="AR8" s="75"/>
      <c r="AS8" s="75"/>
      <c r="AT8" s="74">
        <f>データ!T6</f>
        <v>191.04</v>
      </c>
      <c r="AU8" s="74"/>
      <c r="AV8" s="74"/>
      <c r="AW8" s="74"/>
      <c r="AX8" s="74"/>
      <c r="AY8" s="74"/>
      <c r="AZ8" s="74"/>
      <c r="BA8" s="74"/>
      <c r="BB8" s="74">
        <f>データ!U6</f>
        <v>260.26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16.62</v>
      </c>
      <c r="Q10" s="74"/>
      <c r="R10" s="74"/>
      <c r="S10" s="74"/>
      <c r="T10" s="74"/>
      <c r="U10" s="74"/>
      <c r="V10" s="74"/>
      <c r="W10" s="74">
        <f>データ!Q6</f>
        <v>100</v>
      </c>
      <c r="X10" s="74"/>
      <c r="Y10" s="74"/>
      <c r="Z10" s="74"/>
      <c r="AA10" s="74"/>
      <c r="AB10" s="74"/>
      <c r="AC10" s="74"/>
      <c r="AD10" s="75">
        <f>データ!R6</f>
        <v>3850</v>
      </c>
      <c r="AE10" s="75"/>
      <c r="AF10" s="75"/>
      <c r="AG10" s="75"/>
      <c r="AH10" s="75"/>
      <c r="AI10" s="75"/>
      <c r="AJ10" s="75"/>
      <c r="AK10" s="2"/>
      <c r="AL10" s="75">
        <f>データ!V6</f>
        <v>8235</v>
      </c>
      <c r="AM10" s="75"/>
      <c r="AN10" s="75"/>
      <c r="AO10" s="75"/>
      <c r="AP10" s="75"/>
      <c r="AQ10" s="75"/>
      <c r="AR10" s="75"/>
      <c r="AS10" s="75"/>
      <c r="AT10" s="74">
        <f>データ!W6</f>
        <v>3.74</v>
      </c>
      <c r="AU10" s="74"/>
      <c r="AV10" s="74"/>
      <c r="AW10" s="74"/>
      <c r="AX10" s="74"/>
      <c r="AY10" s="74"/>
      <c r="AZ10" s="74"/>
      <c r="BA10" s="74"/>
      <c r="BB10" s="74">
        <f>データ!X6</f>
        <v>2201.87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119</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E6od9/Uv0w69xaBX8fgew3AluE4UbSbw2OCrYwGFvEKntuBpY9lNe1YvcXN4+wtJ8f/yCM+PU7ifVXks0yOWGw==" saltValue="kQ/al/fS745S+i9fgh5m2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242101</v>
      </c>
      <c r="D6" s="33">
        <f t="shared" si="3"/>
        <v>47</v>
      </c>
      <c r="E6" s="33">
        <f t="shared" si="3"/>
        <v>17</v>
      </c>
      <c r="F6" s="33">
        <f t="shared" si="3"/>
        <v>5</v>
      </c>
      <c r="G6" s="33">
        <f t="shared" si="3"/>
        <v>0</v>
      </c>
      <c r="H6" s="33" t="str">
        <f t="shared" si="3"/>
        <v>三重県　亀山市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16.62</v>
      </c>
      <c r="Q6" s="34">
        <f t="shared" si="3"/>
        <v>100</v>
      </c>
      <c r="R6" s="34">
        <f t="shared" si="3"/>
        <v>3850</v>
      </c>
      <c r="S6" s="34">
        <f t="shared" si="3"/>
        <v>49720</v>
      </c>
      <c r="T6" s="34">
        <f t="shared" si="3"/>
        <v>191.04</v>
      </c>
      <c r="U6" s="34">
        <f t="shared" si="3"/>
        <v>260.26</v>
      </c>
      <c r="V6" s="34">
        <f t="shared" si="3"/>
        <v>8235</v>
      </c>
      <c r="W6" s="34">
        <f t="shared" si="3"/>
        <v>3.74</v>
      </c>
      <c r="X6" s="34">
        <f t="shared" si="3"/>
        <v>2201.87</v>
      </c>
      <c r="Y6" s="35">
        <f>IF(Y7="",NA(),Y7)</f>
        <v>72.2</v>
      </c>
      <c r="Z6" s="35">
        <f t="shared" ref="Z6:AH6" si="4">IF(Z7="",NA(),Z7)</f>
        <v>71.180000000000007</v>
      </c>
      <c r="AA6" s="35">
        <f t="shared" si="4"/>
        <v>69.33</v>
      </c>
      <c r="AB6" s="35">
        <f t="shared" si="4"/>
        <v>68.13</v>
      </c>
      <c r="AC6" s="35">
        <f t="shared" si="4"/>
        <v>68.31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11.63</v>
      </c>
      <c r="BG6" s="35">
        <f t="shared" ref="BG6:BO6" si="7">IF(BG7="",NA(),BG7)</f>
        <v>10.43</v>
      </c>
      <c r="BH6" s="35">
        <f t="shared" si="7"/>
        <v>9.6199999999999992</v>
      </c>
      <c r="BI6" s="35">
        <f t="shared" si="7"/>
        <v>9.0500000000000007</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49.32</v>
      </c>
      <c r="BR6" s="35">
        <f t="shared" ref="BR6:BZ6" si="8">IF(BR7="",NA(),BR7)</f>
        <v>46.59</v>
      </c>
      <c r="BS6" s="35">
        <f t="shared" si="8"/>
        <v>49.9</v>
      </c>
      <c r="BT6" s="35">
        <f t="shared" si="8"/>
        <v>49.03</v>
      </c>
      <c r="BU6" s="35">
        <f t="shared" si="8"/>
        <v>48.77</v>
      </c>
      <c r="BV6" s="35">
        <f t="shared" si="8"/>
        <v>52.19</v>
      </c>
      <c r="BW6" s="35">
        <f t="shared" si="8"/>
        <v>55.32</v>
      </c>
      <c r="BX6" s="35">
        <f t="shared" si="8"/>
        <v>59.8</v>
      </c>
      <c r="BY6" s="35">
        <f t="shared" si="8"/>
        <v>57.77</v>
      </c>
      <c r="BZ6" s="35">
        <f t="shared" si="8"/>
        <v>57.31</v>
      </c>
      <c r="CA6" s="34" t="str">
        <f>IF(CA7="","",IF(CA7="-","【-】","【"&amp;SUBSTITUTE(TEXT(CA7,"#,##0.00"),"-","△")&amp;"】"))</f>
        <v>【59.59】</v>
      </c>
      <c r="CB6" s="35">
        <f>IF(CB7="",NA(),CB7)</f>
        <v>297.47000000000003</v>
      </c>
      <c r="CC6" s="35">
        <f t="shared" ref="CC6:CK6" si="9">IF(CC7="",NA(),CC7)</f>
        <v>342.57</v>
      </c>
      <c r="CD6" s="35">
        <f t="shared" si="9"/>
        <v>362.89</v>
      </c>
      <c r="CE6" s="35">
        <f t="shared" si="9"/>
        <v>298.26</v>
      </c>
      <c r="CF6" s="35">
        <f t="shared" si="9"/>
        <v>302.45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61.69</v>
      </c>
      <c r="CN6" s="35">
        <f t="shared" ref="CN6:CV6" si="10">IF(CN7="",NA(),CN7)</f>
        <v>60.5</v>
      </c>
      <c r="CO6" s="35">
        <f t="shared" si="10"/>
        <v>60.5</v>
      </c>
      <c r="CP6" s="35">
        <f t="shared" si="10"/>
        <v>60.5</v>
      </c>
      <c r="CQ6" s="35">
        <f t="shared" si="10"/>
        <v>60.5</v>
      </c>
      <c r="CR6" s="35">
        <f t="shared" si="10"/>
        <v>52.31</v>
      </c>
      <c r="CS6" s="35">
        <f t="shared" si="10"/>
        <v>60.65</v>
      </c>
      <c r="CT6" s="35">
        <f t="shared" si="10"/>
        <v>51.75</v>
      </c>
      <c r="CU6" s="35">
        <f t="shared" si="10"/>
        <v>50.68</v>
      </c>
      <c r="CV6" s="35">
        <f t="shared" si="10"/>
        <v>50.14</v>
      </c>
      <c r="CW6" s="34" t="str">
        <f>IF(CW7="","",IF(CW7="-","【-】","【"&amp;SUBSTITUTE(TEXT(CW7,"#,##0.00"),"-","△")&amp;"】"))</f>
        <v>【51.30】</v>
      </c>
      <c r="CX6" s="35">
        <f>IF(CX7="",NA(),CX7)</f>
        <v>82.32</v>
      </c>
      <c r="CY6" s="35">
        <f t="shared" ref="CY6:DG6" si="11">IF(CY7="",NA(),CY7)</f>
        <v>84.65</v>
      </c>
      <c r="CZ6" s="35">
        <f t="shared" si="11"/>
        <v>89.03</v>
      </c>
      <c r="DA6" s="35">
        <f t="shared" si="11"/>
        <v>90.77</v>
      </c>
      <c r="DB6" s="35">
        <f t="shared" si="11"/>
        <v>83.11</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242101</v>
      </c>
      <c r="D7" s="37">
        <v>47</v>
      </c>
      <c r="E7" s="37">
        <v>17</v>
      </c>
      <c r="F7" s="37">
        <v>5</v>
      </c>
      <c r="G7" s="37">
        <v>0</v>
      </c>
      <c r="H7" s="37" t="s">
        <v>98</v>
      </c>
      <c r="I7" s="37" t="s">
        <v>99</v>
      </c>
      <c r="J7" s="37" t="s">
        <v>100</v>
      </c>
      <c r="K7" s="37" t="s">
        <v>101</v>
      </c>
      <c r="L7" s="37" t="s">
        <v>102</v>
      </c>
      <c r="M7" s="37" t="s">
        <v>103</v>
      </c>
      <c r="N7" s="38" t="s">
        <v>104</v>
      </c>
      <c r="O7" s="38" t="s">
        <v>105</v>
      </c>
      <c r="P7" s="38">
        <v>16.62</v>
      </c>
      <c r="Q7" s="38">
        <v>100</v>
      </c>
      <c r="R7" s="38">
        <v>3850</v>
      </c>
      <c r="S7" s="38">
        <v>49720</v>
      </c>
      <c r="T7" s="38">
        <v>191.04</v>
      </c>
      <c r="U7" s="38">
        <v>260.26</v>
      </c>
      <c r="V7" s="38">
        <v>8235</v>
      </c>
      <c r="W7" s="38">
        <v>3.74</v>
      </c>
      <c r="X7" s="38">
        <v>2201.87</v>
      </c>
      <c r="Y7" s="38">
        <v>72.2</v>
      </c>
      <c r="Z7" s="38">
        <v>71.180000000000007</v>
      </c>
      <c r="AA7" s="38">
        <v>69.33</v>
      </c>
      <c r="AB7" s="38">
        <v>68.13</v>
      </c>
      <c r="AC7" s="38">
        <v>68.31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11.63</v>
      </c>
      <c r="BG7" s="38">
        <v>10.43</v>
      </c>
      <c r="BH7" s="38">
        <v>9.6199999999999992</v>
      </c>
      <c r="BI7" s="38">
        <v>9.0500000000000007</v>
      </c>
      <c r="BJ7" s="38">
        <v>0</v>
      </c>
      <c r="BK7" s="38">
        <v>1081.8</v>
      </c>
      <c r="BL7" s="38">
        <v>974.93</v>
      </c>
      <c r="BM7" s="38">
        <v>855.8</v>
      </c>
      <c r="BN7" s="38">
        <v>789.46</v>
      </c>
      <c r="BO7" s="38">
        <v>826.83</v>
      </c>
      <c r="BP7" s="38">
        <v>765.47</v>
      </c>
      <c r="BQ7" s="38">
        <v>49.32</v>
      </c>
      <c r="BR7" s="38">
        <v>46.59</v>
      </c>
      <c r="BS7" s="38">
        <v>49.9</v>
      </c>
      <c r="BT7" s="38">
        <v>49.03</v>
      </c>
      <c r="BU7" s="38">
        <v>48.77</v>
      </c>
      <c r="BV7" s="38">
        <v>52.19</v>
      </c>
      <c r="BW7" s="38">
        <v>55.32</v>
      </c>
      <c r="BX7" s="38">
        <v>59.8</v>
      </c>
      <c r="BY7" s="38">
        <v>57.77</v>
      </c>
      <c r="BZ7" s="38">
        <v>57.31</v>
      </c>
      <c r="CA7" s="38">
        <v>59.59</v>
      </c>
      <c r="CB7" s="38">
        <v>297.47000000000003</v>
      </c>
      <c r="CC7" s="38">
        <v>342.57</v>
      </c>
      <c r="CD7" s="38">
        <v>362.89</v>
      </c>
      <c r="CE7" s="38">
        <v>298.26</v>
      </c>
      <c r="CF7" s="38">
        <v>302.45</v>
      </c>
      <c r="CG7" s="38">
        <v>296.14</v>
      </c>
      <c r="CH7" s="38">
        <v>283.17</v>
      </c>
      <c r="CI7" s="38">
        <v>263.76</v>
      </c>
      <c r="CJ7" s="38">
        <v>274.35000000000002</v>
      </c>
      <c r="CK7" s="38">
        <v>273.52</v>
      </c>
      <c r="CL7" s="38">
        <v>257.86</v>
      </c>
      <c r="CM7" s="38">
        <v>61.69</v>
      </c>
      <c r="CN7" s="38">
        <v>60.5</v>
      </c>
      <c r="CO7" s="38">
        <v>60.5</v>
      </c>
      <c r="CP7" s="38">
        <v>60.5</v>
      </c>
      <c r="CQ7" s="38">
        <v>60.5</v>
      </c>
      <c r="CR7" s="38">
        <v>52.31</v>
      </c>
      <c r="CS7" s="38">
        <v>60.65</v>
      </c>
      <c r="CT7" s="38">
        <v>51.75</v>
      </c>
      <c r="CU7" s="38">
        <v>50.68</v>
      </c>
      <c r="CV7" s="38">
        <v>50.14</v>
      </c>
      <c r="CW7" s="38">
        <v>51.3</v>
      </c>
      <c r="CX7" s="38">
        <v>82.32</v>
      </c>
      <c r="CY7" s="38">
        <v>84.65</v>
      </c>
      <c r="CZ7" s="38">
        <v>89.03</v>
      </c>
      <c r="DA7" s="38">
        <v>90.77</v>
      </c>
      <c r="DB7" s="38">
        <v>83.11</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DATEVALUE($B7+12-B11&amp;"/1/"&amp;B12)</f>
        <v>46388</v>
      </c>
      <c r="C10" s="41">
        <f>DATEVALUE($B7+12-C11&amp;"/1/"&amp;C12)</f>
        <v>46753</v>
      </c>
      <c r="D10" s="41">
        <f>DATEVALUE($B7+12-D11&amp;"/1/"&amp;D12)</f>
        <v>47119</v>
      </c>
      <c r="E10" s="41">
        <f>DATEVALUE($B7+12-E11&amp;"/1/"&amp;E12)</f>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2021-02-04T08:35:41Z</cp:lastPrinted>
  <dcterms:created xsi:type="dcterms:W3CDTF">2020-12-04T03:05:39Z</dcterms:created>
  <dcterms:modified xsi:type="dcterms:W3CDTF">2021-03-25T00:28:43Z</dcterms:modified>
  <cp:category/>
</cp:coreProperties>
</file>